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8450"/>
  </bookViews>
  <sheets>
    <sheet name="汇总表" sheetId="1" r:id="rId1"/>
  </sheets>
  <calcPr calcId="144525" concurrentCalc="0"/>
</workbook>
</file>

<file path=xl/sharedStrings.xml><?xml version="1.0" encoding="utf-8"?>
<sst xmlns="http://schemas.openxmlformats.org/spreadsheetml/2006/main" count="40">
  <si>
    <t>昌江县2017年信息基础设施建设财政补贴申请、验收及分配汇总表</t>
  </si>
  <si>
    <t>单位：万元</t>
  </si>
  <si>
    <t>序号</t>
  </si>
  <si>
    <t>项目类别</t>
  </si>
  <si>
    <t>财政
预算
(万元)</t>
  </si>
  <si>
    <t>补贴
标准（万元
/个）</t>
  </si>
  <si>
    <t>企业申报情况</t>
  </si>
  <si>
    <t>验收情况</t>
  </si>
  <si>
    <t>审定补贴金额</t>
  </si>
  <si>
    <t>电信</t>
  </si>
  <si>
    <t>移动</t>
  </si>
  <si>
    <t>联通</t>
  </si>
  <si>
    <t>铁塔</t>
  </si>
  <si>
    <t>艺进</t>
  </si>
  <si>
    <t>有线</t>
  </si>
  <si>
    <t>合计</t>
  </si>
  <si>
    <t xml:space="preserve">电信
</t>
  </si>
  <si>
    <t>申请补贴数量</t>
  </si>
  <si>
    <t>符合补贴数量</t>
  </si>
  <si>
    <t>其中省下达任务数</t>
  </si>
  <si>
    <t>任务内计划补贴金额</t>
  </si>
  <si>
    <t>任务外计划补贴金额</t>
  </si>
  <si>
    <t>任务外补贴金额调整系数</t>
  </si>
  <si>
    <t>确认任务内补贴金额</t>
  </si>
  <si>
    <t>确认任务外补贴金额</t>
  </si>
  <si>
    <t>行政村光纤宽带网络</t>
  </si>
  <si>
    <t>自然村光纤宽带网络</t>
  </si>
  <si>
    <t>农垦光纤宽带网络</t>
  </si>
  <si>
    <t>旅游扶贫光纤宽带网络</t>
  </si>
  <si>
    <t>光改提速率光纤宽带网络</t>
  </si>
  <si>
    <t>行政村4G网络覆盖</t>
  </si>
  <si>
    <t>旅游扶贫4G网络覆盖</t>
  </si>
  <si>
    <t>自然村4G网络覆盖</t>
  </si>
  <si>
    <t>农垦4G网络覆盖</t>
  </si>
  <si>
    <t>农业基地4G网络覆盖</t>
  </si>
  <si>
    <t>农村铁塔4G网络覆盖</t>
  </si>
  <si>
    <t>抗灾能力提升（第二路由光缆）</t>
  </si>
  <si>
    <t>抗灾能力提升（后备电源）</t>
  </si>
  <si>
    <t>总   计</t>
  </si>
  <si>
    <t>注：1.符合补贴标准，且列入省建设任务项目按照省下达补贴标准优先全额发放，但不超过省下达预算资金；
2.符合补贴标准，但未列入省建设任务项目补贴资金从剩余补贴资金安排，如资金不足将同比例下降发放；
3.按照省补贴方案要求，从各公司获得补贴金额抽取2%作为第三方机构审查费用。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</si>
</sst>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20"/>
      <color theme="1"/>
      <name val="楷体_GB2312"/>
      <charset val="134"/>
    </font>
    <font>
      <b/>
      <sz val="10"/>
      <color theme="1"/>
      <name val="楷体_GB2312"/>
      <charset val="134"/>
    </font>
    <font>
      <sz val="10"/>
      <color theme="1"/>
      <name val="楷体_GB2312"/>
      <charset val="134"/>
    </font>
    <font>
      <sz val="9"/>
      <color theme="1"/>
      <name val="楷体_GB2312"/>
      <charset val="134"/>
    </font>
    <font>
      <b/>
      <sz val="18"/>
      <color theme="1"/>
      <name val="楷体_GB2312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"/>
  <sheetViews>
    <sheetView tabSelected="1" zoomScale="89" zoomScaleNormal="89" topLeftCell="X1" workbookViewId="0">
      <selection activeCell="AW19" sqref="AW19"/>
    </sheetView>
  </sheetViews>
  <sheetFormatPr defaultColWidth="9" defaultRowHeight="13.5"/>
  <cols>
    <col min="1" max="1" width="2.28333333333333" style="4" customWidth="1"/>
    <col min="2" max="2" width="11.2333333333333" style="5" customWidth="1"/>
    <col min="3" max="3" width="6.40833333333333" style="5" customWidth="1"/>
    <col min="4" max="11" width="5.875" style="5" customWidth="1"/>
    <col min="12" max="13" width="4.875" style="5" customWidth="1"/>
    <col min="14" max="15" width="6.59166666666667" style="5" customWidth="1"/>
    <col min="16" max="17" width="4.625" style="5" customWidth="1"/>
    <col min="18" max="19" width="6.73333333333333" style="5" customWidth="1"/>
    <col min="20" max="21" width="5.61666666666667" style="5" customWidth="1"/>
    <col min="22" max="23" width="7.575" style="5" customWidth="1"/>
    <col min="24" max="25" width="5.475" style="5" customWidth="1"/>
    <col min="26" max="27" width="7.575" style="5" customWidth="1"/>
    <col min="28" max="29" width="5.89166666666667" style="5" customWidth="1"/>
    <col min="30" max="31" width="7.01666666666667" style="5" customWidth="1"/>
    <col min="32" max="33" width="5.89166666666667" style="5" customWidth="1"/>
    <col min="34" max="35" width="6.875" style="5" customWidth="1"/>
    <col min="36" max="37" width="5.875" style="5" customWidth="1"/>
    <col min="38" max="38" width="8.425" style="5" customWidth="1"/>
    <col min="39" max="40" width="8.13333333333333" style="6" customWidth="1"/>
    <col min="41" max="60" width="10.25" style="5" customWidth="1"/>
    <col min="61" max="61" width="10.25" style="7" customWidth="1"/>
    <col min="62" max="271" width="9" style="7"/>
    <col min="272" max="16384" width="9" style="8"/>
  </cols>
  <sheetData>
    <row r="1" s="1" customFormat="1" ht="25.5" spans="1:6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</row>
    <row r="2" s="1" customFormat="1" ht="25.5" spans="1:6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30"/>
      <c r="AN2" s="3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39" t="s">
        <v>1</v>
      </c>
      <c r="BE2" s="39"/>
      <c r="BF2" s="39"/>
      <c r="BG2" s="39"/>
      <c r="BH2" s="39"/>
      <c r="BI2" s="39"/>
    </row>
    <row r="3" s="2" customFormat="1" ht="20" customHeight="1" spans="1:6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2"/>
      <c r="G3" s="12"/>
      <c r="H3" s="12"/>
      <c r="I3" s="12"/>
      <c r="J3" s="12"/>
      <c r="K3" s="13"/>
      <c r="L3" s="15" t="s">
        <v>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31"/>
      <c r="AN3" s="15"/>
      <c r="AO3" s="14" t="s">
        <v>8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="2" customFormat="1" ht="20" customHeight="1" spans="1:61">
      <c r="A4" s="12"/>
      <c r="B4" s="12"/>
      <c r="C4" s="12"/>
      <c r="D4" s="13"/>
      <c r="E4" s="15" t="s">
        <v>9</v>
      </c>
      <c r="F4" s="16" t="s">
        <v>10</v>
      </c>
      <c r="G4" s="17" t="s">
        <v>11</v>
      </c>
      <c r="H4" s="16" t="s">
        <v>12</v>
      </c>
      <c r="I4" s="16" t="s">
        <v>13</v>
      </c>
      <c r="J4" s="16" t="s">
        <v>14</v>
      </c>
      <c r="K4" s="13" t="s">
        <v>15</v>
      </c>
      <c r="L4" s="15" t="s">
        <v>9</v>
      </c>
      <c r="M4" s="15"/>
      <c r="N4" s="15"/>
      <c r="O4" s="15"/>
      <c r="P4" s="16" t="s">
        <v>10</v>
      </c>
      <c r="Q4" s="15"/>
      <c r="R4" s="15"/>
      <c r="S4" s="15"/>
      <c r="T4" s="17" t="s">
        <v>11</v>
      </c>
      <c r="U4" s="29"/>
      <c r="V4" s="29"/>
      <c r="W4" s="29"/>
      <c r="X4" s="16" t="s">
        <v>12</v>
      </c>
      <c r="Y4" s="15"/>
      <c r="Z4" s="15"/>
      <c r="AA4" s="15"/>
      <c r="AB4" s="16" t="s">
        <v>13</v>
      </c>
      <c r="AC4" s="15"/>
      <c r="AD4" s="15"/>
      <c r="AE4" s="15"/>
      <c r="AF4" s="16" t="s">
        <v>14</v>
      </c>
      <c r="AG4" s="15"/>
      <c r="AH4" s="15"/>
      <c r="AI4" s="15"/>
      <c r="AJ4" s="16" t="s">
        <v>15</v>
      </c>
      <c r="AK4" s="15"/>
      <c r="AL4" s="15"/>
      <c r="AM4" s="31"/>
      <c r="AN4" s="15"/>
      <c r="AO4" s="14" t="s">
        <v>16</v>
      </c>
      <c r="AP4" s="12"/>
      <c r="AQ4" s="12"/>
      <c r="AR4" s="12" t="s">
        <v>10</v>
      </c>
      <c r="AS4" s="12"/>
      <c r="AT4" s="12"/>
      <c r="AU4" s="12" t="s">
        <v>11</v>
      </c>
      <c r="AV4" s="12"/>
      <c r="AW4" s="12"/>
      <c r="AX4" s="12" t="s">
        <v>12</v>
      </c>
      <c r="AY4" s="12"/>
      <c r="AZ4" s="12"/>
      <c r="BA4" s="12" t="s">
        <v>13</v>
      </c>
      <c r="BB4" s="12"/>
      <c r="BC4" s="12"/>
      <c r="BD4" s="12" t="s">
        <v>14</v>
      </c>
      <c r="BE4" s="12"/>
      <c r="BF4" s="12"/>
      <c r="BG4" s="12" t="s">
        <v>15</v>
      </c>
      <c r="BH4" s="12"/>
      <c r="BI4" s="12"/>
    </row>
    <row r="5" s="2" customFormat="1" ht="65" customHeight="1" spans="1:61">
      <c r="A5" s="12"/>
      <c r="B5" s="12"/>
      <c r="C5" s="12"/>
      <c r="D5" s="13"/>
      <c r="E5" s="14" t="s">
        <v>17</v>
      </c>
      <c r="F5" s="12" t="s">
        <v>17</v>
      </c>
      <c r="G5" s="12" t="s">
        <v>17</v>
      </c>
      <c r="H5" s="12" t="s">
        <v>17</v>
      </c>
      <c r="I5" s="12" t="s">
        <v>17</v>
      </c>
      <c r="J5" s="12" t="s">
        <v>17</v>
      </c>
      <c r="K5" s="13" t="s">
        <v>17</v>
      </c>
      <c r="L5" s="14" t="s">
        <v>18</v>
      </c>
      <c r="M5" s="12" t="s">
        <v>19</v>
      </c>
      <c r="N5" s="14" t="s">
        <v>20</v>
      </c>
      <c r="O5" s="14" t="s">
        <v>21</v>
      </c>
      <c r="P5" s="12" t="s">
        <v>18</v>
      </c>
      <c r="Q5" s="12" t="s">
        <v>19</v>
      </c>
      <c r="R5" s="14" t="s">
        <v>20</v>
      </c>
      <c r="S5" s="14" t="s">
        <v>21</v>
      </c>
      <c r="T5" s="12" t="s">
        <v>18</v>
      </c>
      <c r="U5" s="12" t="s">
        <v>19</v>
      </c>
      <c r="V5" s="14" t="s">
        <v>20</v>
      </c>
      <c r="W5" s="14" t="s">
        <v>21</v>
      </c>
      <c r="X5" s="12" t="s">
        <v>18</v>
      </c>
      <c r="Y5" s="12" t="s">
        <v>19</v>
      </c>
      <c r="Z5" s="14" t="s">
        <v>20</v>
      </c>
      <c r="AA5" s="14" t="s">
        <v>21</v>
      </c>
      <c r="AB5" s="12" t="s">
        <v>18</v>
      </c>
      <c r="AC5" s="12" t="s">
        <v>19</v>
      </c>
      <c r="AD5" s="14" t="s">
        <v>20</v>
      </c>
      <c r="AE5" s="14" t="s">
        <v>21</v>
      </c>
      <c r="AF5" s="12" t="s">
        <v>18</v>
      </c>
      <c r="AG5" s="12" t="s">
        <v>19</v>
      </c>
      <c r="AH5" s="14" t="s">
        <v>20</v>
      </c>
      <c r="AI5" s="14" t="s">
        <v>21</v>
      </c>
      <c r="AJ5" s="12" t="s">
        <v>18</v>
      </c>
      <c r="AK5" s="12" t="s">
        <v>19</v>
      </c>
      <c r="AL5" s="14" t="s">
        <v>20</v>
      </c>
      <c r="AM5" s="31" t="s">
        <v>21</v>
      </c>
      <c r="AN5" s="15" t="s">
        <v>22</v>
      </c>
      <c r="AO5" s="14" t="s">
        <v>23</v>
      </c>
      <c r="AP5" s="12" t="s">
        <v>24</v>
      </c>
      <c r="AQ5" s="12" t="s">
        <v>15</v>
      </c>
      <c r="AR5" s="12" t="s">
        <v>23</v>
      </c>
      <c r="AS5" s="12" t="s">
        <v>24</v>
      </c>
      <c r="AT5" s="12" t="s">
        <v>15</v>
      </c>
      <c r="AU5" s="14" t="s">
        <v>23</v>
      </c>
      <c r="AV5" s="12" t="s">
        <v>24</v>
      </c>
      <c r="AW5" s="12" t="s">
        <v>15</v>
      </c>
      <c r="AX5" s="14" t="s">
        <v>23</v>
      </c>
      <c r="AY5" s="12" t="s">
        <v>24</v>
      </c>
      <c r="AZ5" s="12" t="s">
        <v>15</v>
      </c>
      <c r="BA5" s="14" t="s">
        <v>23</v>
      </c>
      <c r="BB5" s="12" t="s">
        <v>24</v>
      </c>
      <c r="BC5" s="12" t="s">
        <v>15</v>
      </c>
      <c r="BD5" s="14" t="s">
        <v>23</v>
      </c>
      <c r="BE5" s="12" t="s">
        <v>24</v>
      </c>
      <c r="BF5" s="12" t="s">
        <v>15</v>
      </c>
      <c r="BG5" s="14" t="s">
        <v>23</v>
      </c>
      <c r="BH5" s="12" t="s">
        <v>24</v>
      </c>
      <c r="BI5" s="41" t="s">
        <v>15</v>
      </c>
    </row>
    <row r="6" s="3" customFormat="1" ht="42" customHeight="1" spans="1:61">
      <c r="A6" s="18">
        <v>1</v>
      </c>
      <c r="B6" s="18" t="s">
        <v>25</v>
      </c>
      <c r="C6" s="18">
        <v>40</v>
      </c>
      <c r="D6" s="19">
        <v>8</v>
      </c>
      <c r="E6" s="20">
        <v>8</v>
      </c>
      <c r="F6" s="18">
        <v>34</v>
      </c>
      <c r="G6" s="18">
        <v>1</v>
      </c>
      <c r="H6" s="18"/>
      <c r="I6" s="18"/>
      <c r="J6" s="18">
        <v>0</v>
      </c>
      <c r="K6" s="25">
        <f>SUM(E6:J6)</f>
        <v>43</v>
      </c>
      <c r="L6" s="26">
        <v>0</v>
      </c>
      <c r="M6" s="27">
        <v>0</v>
      </c>
      <c r="N6" s="27">
        <f>D6*M6</f>
        <v>0</v>
      </c>
      <c r="O6" s="27">
        <f>(L6-M6)*D6</f>
        <v>0</v>
      </c>
      <c r="P6" s="27">
        <v>0</v>
      </c>
      <c r="Q6" s="27">
        <v>0</v>
      </c>
      <c r="R6" s="27">
        <f>D6*Q6</f>
        <v>0</v>
      </c>
      <c r="S6" s="27">
        <f>(P6-Q6)*D6</f>
        <v>0</v>
      </c>
      <c r="T6" s="27">
        <v>0</v>
      </c>
      <c r="U6" s="27">
        <v>0</v>
      </c>
      <c r="V6" s="27">
        <f>(U6*D6)</f>
        <v>0</v>
      </c>
      <c r="W6" s="27">
        <f>(T6-U6)*D6</f>
        <v>0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>
        <f>L6+P6+T6+X6+AB6+AF6</f>
        <v>0</v>
      </c>
      <c r="AK6" s="27">
        <f>M6+Q6+U6+Y6+AC6+AG6</f>
        <v>0</v>
      </c>
      <c r="AL6" s="27">
        <f>N6+R6+V6+Z6+AD6+AH6</f>
        <v>0</v>
      </c>
      <c r="AM6" s="32">
        <f>O6+S6+W6+AA6+AE6+AI6</f>
        <v>0</v>
      </c>
      <c r="AN6" s="33">
        <f>((C19-AL19)/AM19)</f>
        <v>0.31795464316423</v>
      </c>
      <c r="AO6" s="35">
        <f>N6</f>
        <v>0</v>
      </c>
      <c r="AP6" s="36">
        <f>AN6*O6</f>
        <v>0</v>
      </c>
      <c r="AQ6" s="36">
        <f>SUM(AO6:AP6)</f>
        <v>0</v>
      </c>
      <c r="AR6" s="36">
        <f>R6</f>
        <v>0</v>
      </c>
      <c r="AS6" s="36">
        <f>AN6*S6</f>
        <v>0</v>
      </c>
      <c r="AT6" s="36">
        <f>SUM(AR6:AS6)</f>
        <v>0</v>
      </c>
      <c r="AU6" s="36">
        <f>V6</f>
        <v>0</v>
      </c>
      <c r="AV6" s="36">
        <f>AN6*W6</f>
        <v>0</v>
      </c>
      <c r="AW6" s="36">
        <f>SUM(AU6:AV6)</f>
        <v>0</v>
      </c>
      <c r="AX6" s="36">
        <f>Z6</f>
        <v>0</v>
      </c>
      <c r="AY6" s="36">
        <f>AN6*AA6</f>
        <v>0</v>
      </c>
      <c r="AZ6" s="36">
        <f>SUM(AX6:AY6)</f>
        <v>0</v>
      </c>
      <c r="BA6" s="36">
        <f>AD6</f>
        <v>0</v>
      </c>
      <c r="BB6" s="36">
        <f>AN6*AE6</f>
        <v>0</v>
      </c>
      <c r="BC6" s="36">
        <f>SUM(BA6:BB6)</f>
        <v>0</v>
      </c>
      <c r="BD6" s="36">
        <f>AH6</f>
        <v>0</v>
      </c>
      <c r="BE6" s="36">
        <f>AN6*AI6</f>
        <v>0</v>
      </c>
      <c r="BF6" s="36">
        <f>SUM(BD6:BE6)</f>
        <v>0</v>
      </c>
      <c r="BG6" s="36">
        <f>AR6+AU6+AO6+AX6+BA6+BD6</f>
        <v>0</v>
      </c>
      <c r="BH6" s="36">
        <f>AS6+AV6+AP6+AY6+BB6+BE6</f>
        <v>0</v>
      </c>
      <c r="BI6" s="36">
        <f>SUM(BG6:BH6)</f>
        <v>0</v>
      </c>
    </row>
    <row r="7" s="3" customFormat="1" ht="42" customHeight="1" spans="1:16384">
      <c r="A7" s="18">
        <v>2</v>
      </c>
      <c r="B7" s="18" t="s">
        <v>26</v>
      </c>
      <c r="C7" s="18">
        <v>40</v>
      </c>
      <c r="D7" s="19">
        <v>2</v>
      </c>
      <c r="E7" s="20">
        <v>22</v>
      </c>
      <c r="F7" s="18"/>
      <c r="G7" s="18"/>
      <c r="H7" s="18"/>
      <c r="I7" s="18"/>
      <c r="J7" s="18"/>
      <c r="K7" s="25">
        <f t="shared" ref="K7:K18" si="0">SUM(E7:J7)</f>
        <v>22</v>
      </c>
      <c r="L7" s="26">
        <v>17</v>
      </c>
      <c r="M7" s="27">
        <v>17</v>
      </c>
      <c r="N7" s="27">
        <f t="shared" ref="N7:N18" si="1">D7*M7</f>
        <v>34</v>
      </c>
      <c r="O7" s="27">
        <f t="shared" ref="O7:O18" si="2">(L7-M7)*D7</f>
        <v>0</v>
      </c>
      <c r="P7" s="27"/>
      <c r="Q7" s="27"/>
      <c r="R7" s="27">
        <f t="shared" ref="R7:R18" si="3">D7*Q7</f>
        <v>0</v>
      </c>
      <c r="S7" s="27">
        <f t="shared" ref="S7:S18" si="4">(P7-Q7)*D7</f>
        <v>0</v>
      </c>
      <c r="T7" s="27"/>
      <c r="U7" s="27"/>
      <c r="V7" s="27">
        <f t="shared" ref="V7:V18" si="5">(U7*D7)</f>
        <v>0</v>
      </c>
      <c r="W7" s="27">
        <f t="shared" ref="W7:W18" si="6">(T7-U7)*D7</f>
        <v>0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f t="shared" ref="AJ7:AJ18" si="7">L7+P7+T7+X7+AB7+AF7</f>
        <v>17</v>
      </c>
      <c r="AK7" s="27">
        <f t="shared" ref="AK7:AK18" si="8">M7+Q7+U7+Y7+AC7+AG7</f>
        <v>17</v>
      </c>
      <c r="AL7" s="27">
        <f t="shared" ref="AL7:AL18" si="9">N7+R7+V7+Z7+AD7+AH7</f>
        <v>34</v>
      </c>
      <c r="AM7" s="32">
        <f t="shared" ref="AM7:AM18" si="10">O7+S7+W7+AA7+AE7+AI7</f>
        <v>0</v>
      </c>
      <c r="AN7" s="33">
        <f>((C19-AL19)/AM19)</f>
        <v>0.31795464316423</v>
      </c>
      <c r="AO7" s="35">
        <f t="shared" ref="AO7:AO18" si="11">N7</f>
        <v>34</v>
      </c>
      <c r="AP7" s="36">
        <f t="shared" ref="AP7:AP18" si="12">AN7*O7</f>
        <v>0</v>
      </c>
      <c r="AQ7" s="36">
        <f t="shared" ref="AQ7:AQ19" si="13">SUM(AO7:AP7)</f>
        <v>34</v>
      </c>
      <c r="AR7" s="36">
        <f t="shared" ref="AR7:AR18" si="14">R7</f>
        <v>0</v>
      </c>
      <c r="AS7" s="36">
        <f t="shared" ref="AS7:AS18" si="15">AN7*S7</f>
        <v>0</v>
      </c>
      <c r="AT7" s="36">
        <f>SUM(AR7:AS7)</f>
        <v>0</v>
      </c>
      <c r="AU7" s="36">
        <f t="shared" ref="AU7:AU18" si="16">V7</f>
        <v>0</v>
      </c>
      <c r="AV7" s="36">
        <f t="shared" ref="AV7:AV18" si="17">AN7*W7</f>
        <v>0</v>
      </c>
      <c r="AW7" s="36">
        <f t="shared" ref="AW7:AW19" si="18">SUM(AU7:AV7)</f>
        <v>0</v>
      </c>
      <c r="AX7" s="36">
        <f t="shared" ref="AX7:AX18" si="19">Z7</f>
        <v>0</v>
      </c>
      <c r="AY7" s="36">
        <f t="shared" ref="AY7:AY18" si="20">AN7*AA7</f>
        <v>0</v>
      </c>
      <c r="AZ7" s="36">
        <f>SUM(AX7:AY7)</f>
        <v>0</v>
      </c>
      <c r="BA7" s="36">
        <f t="shared" ref="BA7:BA19" si="21">AD7</f>
        <v>0</v>
      </c>
      <c r="BB7" s="36">
        <f t="shared" ref="BB7:BB18" si="22">AN7*AE7</f>
        <v>0</v>
      </c>
      <c r="BC7" s="36">
        <f>SUM(BA7:BB7)</f>
        <v>0</v>
      </c>
      <c r="BD7" s="36">
        <f t="shared" ref="BD7:BD19" si="23">AH7</f>
        <v>0</v>
      </c>
      <c r="BE7" s="36">
        <f t="shared" ref="BE7:BE18" si="24">AN7*AI7</f>
        <v>0</v>
      </c>
      <c r="BF7" s="36">
        <f>SUM(BD7:BE7)</f>
        <v>0</v>
      </c>
      <c r="BG7" s="36">
        <f t="shared" ref="BG7:BG19" si="25">AR7+AU7+AO7+AX7+BA7+BD7</f>
        <v>34</v>
      </c>
      <c r="BH7" s="36">
        <f t="shared" ref="BH7:BH19" si="26">AS7+AV7+AP7+AY7+BB7+BE7</f>
        <v>0</v>
      </c>
      <c r="BI7" s="36">
        <f t="shared" ref="BI7:BI19" si="27">SUM(BG7:BH7)</f>
        <v>34</v>
      </c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="3" customFormat="1" ht="42" customHeight="1" spans="1:16384">
      <c r="A8" s="18">
        <v>3</v>
      </c>
      <c r="B8" s="18" t="s">
        <v>27</v>
      </c>
      <c r="C8" s="18">
        <v>24</v>
      </c>
      <c r="D8" s="19">
        <v>3</v>
      </c>
      <c r="E8" s="20">
        <v>13</v>
      </c>
      <c r="F8" s="18"/>
      <c r="G8" s="18"/>
      <c r="H8" s="18"/>
      <c r="I8" s="18"/>
      <c r="J8" s="18"/>
      <c r="K8" s="25">
        <f t="shared" si="0"/>
        <v>13</v>
      </c>
      <c r="L8" s="26">
        <v>13</v>
      </c>
      <c r="M8" s="27">
        <v>8</v>
      </c>
      <c r="N8" s="27">
        <f t="shared" si="1"/>
        <v>24</v>
      </c>
      <c r="O8" s="27">
        <f t="shared" si="2"/>
        <v>15</v>
      </c>
      <c r="P8" s="27"/>
      <c r="Q8" s="27"/>
      <c r="R8" s="27">
        <f t="shared" si="3"/>
        <v>0</v>
      </c>
      <c r="S8" s="27">
        <f t="shared" si="4"/>
        <v>0</v>
      </c>
      <c r="T8" s="27"/>
      <c r="U8" s="27"/>
      <c r="V8" s="27">
        <f t="shared" si="5"/>
        <v>0</v>
      </c>
      <c r="W8" s="27">
        <f t="shared" si="6"/>
        <v>0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>
        <f t="shared" si="7"/>
        <v>13</v>
      </c>
      <c r="AK8" s="27">
        <f t="shared" si="8"/>
        <v>8</v>
      </c>
      <c r="AL8" s="27">
        <f t="shared" si="9"/>
        <v>24</v>
      </c>
      <c r="AM8" s="32">
        <f t="shared" si="10"/>
        <v>15</v>
      </c>
      <c r="AN8" s="33">
        <f>((C19-AL19)/AM19)</f>
        <v>0.31795464316423</v>
      </c>
      <c r="AO8" s="35">
        <f t="shared" si="11"/>
        <v>24</v>
      </c>
      <c r="AP8" s="36">
        <f t="shared" si="12"/>
        <v>4.76931964746346</v>
      </c>
      <c r="AQ8" s="36">
        <f t="shared" si="13"/>
        <v>28.7693196474635</v>
      </c>
      <c r="AR8" s="36">
        <f t="shared" si="14"/>
        <v>0</v>
      </c>
      <c r="AS8" s="36">
        <f t="shared" si="15"/>
        <v>0</v>
      </c>
      <c r="AT8" s="36">
        <f>SUM(AR8:AS8)</f>
        <v>0</v>
      </c>
      <c r="AU8" s="36">
        <f t="shared" si="16"/>
        <v>0</v>
      </c>
      <c r="AV8" s="36">
        <f t="shared" si="17"/>
        <v>0</v>
      </c>
      <c r="AW8" s="36">
        <f t="shared" si="18"/>
        <v>0</v>
      </c>
      <c r="AX8" s="36">
        <f t="shared" si="19"/>
        <v>0</v>
      </c>
      <c r="AY8" s="36">
        <f t="shared" si="20"/>
        <v>0</v>
      </c>
      <c r="AZ8" s="36">
        <f>SUM(AX8:AY8)</f>
        <v>0</v>
      </c>
      <c r="BA8" s="36">
        <f t="shared" si="21"/>
        <v>0</v>
      </c>
      <c r="BB8" s="36">
        <f t="shared" si="22"/>
        <v>0</v>
      </c>
      <c r="BC8" s="36">
        <f>SUM(BA8:BB8)</f>
        <v>0</v>
      </c>
      <c r="BD8" s="36">
        <f t="shared" si="23"/>
        <v>0</v>
      </c>
      <c r="BE8" s="36">
        <f t="shared" si="24"/>
        <v>0</v>
      </c>
      <c r="BF8" s="36">
        <f>SUM(BD8:BE8)</f>
        <v>0</v>
      </c>
      <c r="BG8" s="36">
        <f t="shared" si="25"/>
        <v>24</v>
      </c>
      <c r="BH8" s="36">
        <f t="shared" si="26"/>
        <v>4.76931964746346</v>
      </c>
      <c r="BI8" s="36">
        <f t="shared" si="27"/>
        <v>28.7693196474635</v>
      </c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="3" customFormat="1" ht="42" customHeight="1" spans="1:16384">
      <c r="A9" s="18">
        <v>4</v>
      </c>
      <c r="B9" s="18" t="s">
        <v>28</v>
      </c>
      <c r="C9" s="18">
        <v>3</v>
      </c>
      <c r="D9" s="19">
        <v>3</v>
      </c>
      <c r="E9" s="20">
        <v>1</v>
      </c>
      <c r="F9" s="18"/>
      <c r="G9" s="18"/>
      <c r="H9" s="18"/>
      <c r="I9" s="18"/>
      <c r="J9" s="18"/>
      <c r="K9" s="25">
        <f t="shared" si="0"/>
        <v>1</v>
      </c>
      <c r="L9" s="26">
        <v>1</v>
      </c>
      <c r="M9" s="27">
        <v>1</v>
      </c>
      <c r="N9" s="27">
        <f t="shared" si="1"/>
        <v>3</v>
      </c>
      <c r="O9" s="27">
        <f t="shared" si="2"/>
        <v>0</v>
      </c>
      <c r="P9" s="27"/>
      <c r="Q9" s="27"/>
      <c r="R9" s="27">
        <f t="shared" si="3"/>
        <v>0</v>
      </c>
      <c r="S9" s="27">
        <f t="shared" si="4"/>
        <v>0</v>
      </c>
      <c r="T9" s="27"/>
      <c r="U9" s="27"/>
      <c r="V9" s="27">
        <f t="shared" si="5"/>
        <v>0</v>
      </c>
      <c r="W9" s="27">
        <f t="shared" si="6"/>
        <v>0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>
        <f t="shared" si="7"/>
        <v>1</v>
      </c>
      <c r="AK9" s="27">
        <f t="shared" si="8"/>
        <v>1</v>
      </c>
      <c r="AL9" s="27">
        <f t="shared" si="9"/>
        <v>3</v>
      </c>
      <c r="AM9" s="32">
        <f t="shared" si="10"/>
        <v>0</v>
      </c>
      <c r="AN9" s="33">
        <f>((C19-AL19)/AM19)</f>
        <v>0.31795464316423</v>
      </c>
      <c r="AO9" s="35">
        <f t="shared" si="11"/>
        <v>3</v>
      </c>
      <c r="AP9" s="36">
        <f t="shared" si="12"/>
        <v>0</v>
      </c>
      <c r="AQ9" s="36">
        <f t="shared" si="13"/>
        <v>3</v>
      </c>
      <c r="AR9" s="36">
        <f t="shared" si="14"/>
        <v>0</v>
      </c>
      <c r="AS9" s="36">
        <f t="shared" si="15"/>
        <v>0</v>
      </c>
      <c r="AT9" s="36">
        <f>SUM(AR9:AS9)</f>
        <v>0</v>
      </c>
      <c r="AU9" s="36">
        <f t="shared" si="16"/>
        <v>0</v>
      </c>
      <c r="AV9" s="36">
        <f t="shared" si="17"/>
        <v>0</v>
      </c>
      <c r="AW9" s="36">
        <f t="shared" si="18"/>
        <v>0</v>
      </c>
      <c r="AX9" s="36">
        <f t="shared" si="19"/>
        <v>0</v>
      </c>
      <c r="AY9" s="36">
        <f t="shared" si="20"/>
        <v>0</v>
      </c>
      <c r="AZ9" s="36">
        <f>SUM(AX9:AY9)</f>
        <v>0</v>
      </c>
      <c r="BA9" s="36">
        <f t="shared" si="21"/>
        <v>0</v>
      </c>
      <c r="BB9" s="36">
        <f t="shared" si="22"/>
        <v>0</v>
      </c>
      <c r="BC9" s="36">
        <f>SUM(BA9:BB9)</f>
        <v>0</v>
      </c>
      <c r="BD9" s="36">
        <f t="shared" si="23"/>
        <v>0</v>
      </c>
      <c r="BE9" s="36">
        <f t="shared" si="24"/>
        <v>0</v>
      </c>
      <c r="BF9" s="36">
        <f>SUM(BD9:BE9)</f>
        <v>0</v>
      </c>
      <c r="BG9" s="36">
        <f t="shared" si="25"/>
        <v>3</v>
      </c>
      <c r="BH9" s="36">
        <f t="shared" si="26"/>
        <v>0</v>
      </c>
      <c r="BI9" s="36">
        <f t="shared" si="27"/>
        <v>3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="3" customFormat="1" ht="42" customHeight="1" spans="1:16384">
      <c r="A10" s="18">
        <v>5</v>
      </c>
      <c r="B10" s="18" t="s">
        <v>29</v>
      </c>
      <c r="C10" s="18">
        <v>35.53</v>
      </c>
      <c r="D10" s="19">
        <v>0.012</v>
      </c>
      <c r="E10" s="20">
        <v>8770</v>
      </c>
      <c r="F10" s="18">
        <v>4400</v>
      </c>
      <c r="G10" s="18">
        <v>1195</v>
      </c>
      <c r="H10" s="18"/>
      <c r="I10" s="18">
        <v>190</v>
      </c>
      <c r="J10" s="18">
        <v>514</v>
      </c>
      <c r="K10" s="25">
        <f t="shared" si="0"/>
        <v>15069</v>
      </c>
      <c r="L10" s="26">
        <v>8770</v>
      </c>
      <c r="M10" s="27">
        <v>2300</v>
      </c>
      <c r="N10" s="27">
        <f t="shared" si="1"/>
        <v>27.6</v>
      </c>
      <c r="O10" s="27">
        <f t="shared" si="2"/>
        <v>77.64</v>
      </c>
      <c r="P10" s="27">
        <v>4400</v>
      </c>
      <c r="Q10" s="27">
        <v>156</v>
      </c>
      <c r="R10" s="27">
        <f t="shared" si="3"/>
        <v>1.872</v>
      </c>
      <c r="S10" s="27">
        <f t="shared" si="4"/>
        <v>50.928</v>
      </c>
      <c r="T10" s="27">
        <v>1195</v>
      </c>
      <c r="U10" s="27">
        <v>100</v>
      </c>
      <c r="V10" s="27">
        <f t="shared" si="5"/>
        <v>1.2</v>
      </c>
      <c r="W10" s="27">
        <f t="shared" si="6"/>
        <v>13.14</v>
      </c>
      <c r="X10" s="27"/>
      <c r="Y10" s="27"/>
      <c r="Z10" s="27"/>
      <c r="AA10" s="27"/>
      <c r="AB10" s="27">
        <v>190</v>
      </c>
      <c r="AC10" s="27">
        <v>0</v>
      </c>
      <c r="AD10" s="27">
        <f>AC10*D10</f>
        <v>0</v>
      </c>
      <c r="AE10" s="27">
        <f>(AB10-AC10)*D10</f>
        <v>2.28</v>
      </c>
      <c r="AF10" s="27">
        <v>514</v>
      </c>
      <c r="AG10" s="27">
        <v>405</v>
      </c>
      <c r="AH10" s="27">
        <f>AG10*D10</f>
        <v>4.86</v>
      </c>
      <c r="AI10" s="27">
        <f>(AF10-AG10)*D10</f>
        <v>1.308</v>
      </c>
      <c r="AJ10" s="27">
        <f t="shared" si="7"/>
        <v>15069</v>
      </c>
      <c r="AK10" s="27">
        <f t="shared" si="8"/>
        <v>2961</v>
      </c>
      <c r="AL10" s="27">
        <f t="shared" si="9"/>
        <v>35.532</v>
      </c>
      <c r="AM10" s="32">
        <f t="shared" si="10"/>
        <v>145.296</v>
      </c>
      <c r="AN10" s="33">
        <f>((C19-AL19)/AM19)</f>
        <v>0.31795464316423</v>
      </c>
      <c r="AO10" s="35">
        <f t="shared" si="11"/>
        <v>27.6</v>
      </c>
      <c r="AP10" s="36">
        <f t="shared" si="12"/>
        <v>24.6859984952708</v>
      </c>
      <c r="AQ10" s="36">
        <f t="shared" si="13"/>
        <v>52.2859984952708</v>
      </c>
      <c r="AR10" s="36">
        <f t="shared" si="14"/>
        <v>1.872</v>
      </c>
      <c r="AS10" s="36">
        <f t="shared" si="15"/>
        <v>16.1927940670679</v>
      </c>
      <c r="AT10" s="36">
        <f>SUM(AR10:AS10)</f>
        <v>18.0647940670679</v>
      </c>
      <c r="AU10" s="36">
        <f t="shared" si="16"/>
        <v>1.2</v>
      </c>
      <c r="AV10" s="36">
        <f t="shared" si="17"/>
        <v>4.17792401117799</v>
      </c>
      <c r="AW10" s="36">
        <f t="shared" si="18"/>
        <v>5.37792401117799</v>
      </c>
      <c r="AX10" s="36">
        <f t="shared" si="19"/>
        <v>0</v>
      </c>
      <c r="AY10" s="36">
        <f t="shared" si="20"/>
        <v>0</v>
      </c>
      <c r="AZ10" s="36">
        <f>SUM(AX10:AY10)</f>
        <v>0</v>
      </c>
      <c r="BA10" s="36">
        <f t="shared" si="21"/>
        <v>0</v>
      </c>
      <c r="BB10" s="36">
        <f t="shared" si="22"/>
        <v>0.724936586414445</v>
      </c>
      <c r="BC10" s="36">
        <f>SUM(BA10:BB10)</f>
        <v>0.724936586414445</v>
      </c>
      <c r="BD10" s="36">
        <f t="shared" si="23"/>
        <v>4.86</v>
      </c>
      <c r="BE10" s="36">
        <f t="shared" si="24"/>
        <v>0.415884673258813</v>
      </c>
      <c r="BF10" s="36">
        <f>SUM(BD10:BE10)</f>
        <v>5.27588467325881</v>
      </c>
      <c r="BG10" s="36">
        <f t="shared" si="25"/>
        <v>35.532</v>
      </c>
      <c r="BH10" s="36">
        <f t="shared" si="26"/>
        <v>46.1975378331899</v>
      </c>
      <c r="BI10" s="36">
        <f t="shared" si="27"/>
        <v>81.7295378331899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="3" customFormat="1" ht="42" customHeight="1" spans="1:61">
      <c r="A11" s="18">
        <v>6</v>
      </c>
      <c r="B11" s="18" t="s">
        <v>30</v>
      </c>
      <c r="C11" s="18">
        <v>0</v>
      </c>
      <c r="D11" s="19">
        <v>9</v>
      </c>
      <c r="E11" s="20"/>
      <c r="F11" s="18">
        <v>9</v>
      </c>
      <c r="G11" s="18"/>
      <c r="H11" s="18"/>
      <c r="I11" s="18"/>
      <c r="J11" s="18"/>
      <c r="K11" s="25">
        <f t="shared" si="0"/>
        <v>9</v>
      </c>
      <c r="L11" s="26"/>
      <c r="M11" s="27"/>
      <c r="N11" s="27">
        <f t="shared" si="1"/>
        <v>0</v>
      </c>
      <c r="O11" s="27">
        <f t="shared" si="2"/>
        <v>0</v>
      </c>
      <c r="P11" s="27">
        <v>0</v>
      </c>
      <c r="Q11" s="27">
        <v>0</v>
      </c>
      <c r="R11" s="27">
        <f t="shared" si="3"/>
        <v>0</v>
      </c>
      <c r="S11" s="27">
        <f t="shared" si="4"/>
        <v>0</v>
      </c>
      <c r="T11" s="27"/>
      <c r="U11" s="27"/>
      <c r="V11" s="27">
        <f t="shared" si="5"/>
        <v>0</v>
      </c>
      <c r="W11" s="27">
        <f t="shared" si="6"/>
        <v>0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>
        <f t="shared" si="7"/>
        <v>0</v>
      </c>
      <c r="AK11" s="27">
        <f t="shared" si="8"/>
        <v>0</v>
      </c>
      <c r="AL11" s="27">
        <f t="shared" si="9"/>
        <v>0</v>
      </c>
      <c r="AM11" s="32">
        <f t="shared" si="10"/>
        <v>0</v>
      </c>
      <c r="AN11" s="33">
        <f>((C19-AL19)/AM19)</f>
        <v>0.31795464316423</v>
      </c>
      <c r="AO11" s="35">
        <f t="shared" si="11"/>
        <v>0</v>
      </c>
      <c r="AP11" s="36">
        <f t="shared" si="12"/>
        <v>0</v>
      </c>
      <c r="AQ11" s="36">
        <f t="shared" si="13"/>
        <v>0</v>
      </c>
      <c r="AR11" s="36">
        <f t="shared" si="14"/>
        <v>0</v>
      </c>
      <c r="AS11" s="36">
        <f t="shared" si="15"/>
        <v>0</v>
      </c>
      <c r="AT11" s="36">
        <f t="shared" ref="AT11:AT19" si="28">SUM(AR11:AS11)</f>
        <v>0</v>
      </c>
      <c r="AU11" s="36">
        <f t="shared" si="16"/>
        <v>0</v>
      </c>
      <c r="AV11" s="36">
        <f t="shared" si="17"/>
        <v>0</v>
      </c>
      <c r="AW11" s="36">
        <f t="shared" si="18"/>
        <v>0</v>
      </c>
      <c r="AX11" s="36">
        <f t="shared" si="19"/>
        <v>0</v>
      </c>
      <c r="AY11" s="36">
        <f t="shared" si="20"/>
        <v>0</v>
      </c>
      <c r="AZ11" s="36">
        <f t="shared" ref="AZ11:AZ19" si="29">SUM(AX11:AY11)</f>
        <v>0</v>
      </c>
      <c r="BA11" s="36">
        <f t="shared" si="21"/>
        <v>0</v>
      </c>
      <c r="BB11" s="36">
        <f t="shared" si="22"/>
        <v>0</v>
      </c>
      <c r="BC11" s="36">
        <f t="shared" ref="BC11:BC19" si="30">SUM(BA11:BB11)</f>
        <v>0</v>
      </c>
      <c r="BD11" s="36">
        <f t="shared" si="23"/>
        <v>0</v>
      </c>
      <c r="BE11" s="36">
        <f t="shared" si="24"/>
        <v>0</v>
      </c>
      <c r="BF11" s="36">
        <f t="shared" ref="BF11:BF19" si="31">SUM(BD11:BE11)</f>
        <v>0</v>
      </c>
      <c r="BG11" s="36">
        <f t="shared" si="25"/>
        <v>0</v>
      </c>
      <c r="BH11" s="36">
        <f t="shared" si="26"/>
        <v>0</v>
      </c>
      <c r="BI11" s="36">
        <f t="shared" si="27"/>
        <v>0</v>
      </c>
    </row>
    <row r="12" s="3" customFormat="1" ht="42" customHeight="1" spans="1:16384">
      <c r="A12" s="18">
        <v>7</v>
      </c>
      <c r="B12" s="18" t="s">
        <v>31</v>
      </c>
      <c r="C12" s="18">
        <v>1.5</v>
      </c>
      <c r="D12" s="19">
        <v>0.5</v>
      </c>
      <c r="E12" s="20"/>
      <c r="F12" s="18"/>
      <c r="G12" s="18"/>
      <c r="H12" s="18"/>
      <c r="I12" s="18"/>
      <c r="J12" s="18"/>
      <c r="K12" s="25">
        <f t="shared" si="0"/>
        <v>0</v>
      </c>
      <c r="L12" s="26"/>
      <c r="M12" s="27"/>
      <c r="N12" s="27">
        <f t="shared" si="1"/>
        <v>0</v>
      </c>
      <c r="O12" s="27">
        <f t="shared" si="2"/>
        <v>0</v>
      </c>
      <c r="P12" s="27"/>
      <c r="Q12" s="27"/>
      <c r="R12" s="27">
        <f t="shared" si="3"/>
        <v>0</v>
      </c>
      <c r="S12" s="27">
        <f t="shared" si="4"/>
        <v>0</v>
      </c>
      <c r="T12" s="27"/>
      <c r="U12" s="27"/>
      <c r="V12" s="27">
        <f t="shared" si="5"/>
        <v>0</v>
      </c>
      <c r="W12" s="27">
        <f t="shared" si="6"/>
        <v>0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>
        <f t="shared" si="7"/>
        <v>0</v>
      </c>
      <c r="AK12" s="27">
        <f t="shared" si="8"/>
        <v>0</v>
      </c>
      <c r="AL12" s="27">
        <f t="shared" si="9"/>
        <v>0</v>
      </c>
      <c r="AM12" s="32">
        <f t="shared" si="10"/>
        <v>0</v>
      </c>
      <c r="AN12" s="33">
        <f>((C19-AL19)/AM19)</f>
        <v>0.31795464316423</v>
      </c>
      <c r="AO12" s="35">
        <f t="shared" si="11"/>
        <v>0</v>
      </c>
      <c r="AP12" s="36">
        <f t="shared" si="12"/>
        <v>0</v>
      </c>
      <c r="AQ12" s="36">
        <f t="shared" si="13"/>
        <v>0</v>
      </c>
      <c r="AR12" s="36">
        <f t="shared" si="14"/>
        <v>0</v>
      </c>
      <c r="AS12" s="36">
        <f t="shared" si="15"/>
        <v>0</v>
      </c>
      <c r="AT12" s="36">
        <f t="shared" si="28"/>
        <v>0</v>
      </c>
      <c r="AU12" s="36">
        <f t="shared" si="16"/>
        <v>0</v>
      </c>
      <c r="AV12" s="36">
        <f t="shared" si="17"/>
        <v>0</v>
      </c>
      <c r="AW12" s="36">
        <f t="shared" si="18"/>
        <v>0</v>
      </c>
      <c r="AX12" s="36">
        <f t="shared" si="19"/>
        <v>0</v>
      </c>
      <c r="AY12" s="36">
        <f t="shared" si="20"/>
        <v>0</v>
      </c>
      <c r="AZ12" s="36">
        <f t="shared" si="29"/>
        <v>0</v>
      </c>
      <c r="BA12" s="36">
        <f t="shared" si="21"/>
        <v>0</v>
      </c>
      <c r="BB12" s="36">
        <f t="shared" si="22"/>
        <v>0</v>
      </c>
      <c r="BC12" s="36">
        <f t="shared" si="30"/>
        <v>0</v>
      </c>
      <c r="BD12" s="36">
        <f t="shared" si="23"/>
        <v>0</v>
      </c>
      <c r="BE12" s="36">
        <f t="shared" si="24"/>
        <v>0</v>
      </c>
      <c r="BF12" s="36">
        <f t="shared" si="31"/>
        <v>0</v>
      </c>
      <c r="BG12" s="36">
        <f t="shared" si="25"/>
        <v>0</v>
      </c>
      <c r="BH12" s="36">
        <f t="shared" si="26"/>
        <v>0</v>
      </c>
      <c r="BI12" s="36">
        <f t="shared" si="27"/>
        <v>0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  <row r="13" s="3" customFormat="1" ht="42" customHeight="1" spans="1:61">
      <c r="A13" s="18">
        <v>8</v>
      </c>
      <c r="B13" s="18" t="s">
        <v>32</v>
      </c>
      <c r="C13" s="18">
        <v>17.5</v>
      </c>
      <c r="D13" s="19">
        <v>0.5</v>
      </c>
      <c r="E13" s="20">
        <v>42</v>
      </c>
      <c r="F13" s="18"/>
      <c r="G13" s="18">
        <v>15</v>
      </c>
      <c r="H13" s="18"/>
      <c r="I13" s="18"/>
      <c r="J13" s="18"/>
      <c r="K13" s="25">
        <f t="shared" si="0"/>
        <v>57</v>
      </c>
      <c r="L13" s="26">
        <v>1</v>
      </c>
      <c r="M13" s="27">
        <v>1</v>
      </c>
      <c r="N13" s="27">
        <f t="shared" si="1"/>
        <v>0.5</v>
      </c>
      <c r="O13" s="27">
        <f t="shared" si="2"/>
        <v>0</v>
      </c>
      <c r="P13" s="27"/>
      <c r="Q13" s="27"/>
      <c r="R13" s="27">
        <f t="shared" si="3"/>
        <v>0</v>
      </c>
      <c r="S13" s="27">
        <f t="shared" si="4"/>
        <v>0</v>
      </c>
      <c r="T13" s="27">
        <v>0</v>
      </c>
      <c r="U13" s="27">
        <v>0</v>
      </c>
      <c r="V13" s="27">
        <f t="shared" si="5"/>
        <v>0</v>
      </c>
      <c r="W13" s="27">
        <f t="shared" si="6"/>
        <v>0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>
        <f t="shared" si="7"/>
        <v>1</v>
      </c>
      <c r="AK13" s="27">
        <f t="shared" si="8"/>
        <v>1</v>
      </c>
      <c r="AL13" s="27">
        <f t="shared" si="9"/>
        <v>0.5</v>
      </c>
      <c r="AM13" s="32">
        <f t="shared" si="10"/>
        <v>0</v>
      </c>
      <c r="AN13" s="33">
        <f>((C19-AL19)/AM19)</f>
        <v>0.31795464316423</v>
      </c>
      <c r="AO13" s="35">
        <f t="shared" si="11"/>
        <v>0.5</v>
      </c>
      <c r="AP13" s="36">
        <f t="shared" si="12"/>
        <v>0</v>
      </c>
      <c r="AQ13" s="36">
        <f t="shared" si="13"/>
        <v>0.5</v>
      </c>
      <c r="AR13" s="36">
        <f t="shared" si="14"/>
        <v>0</v>
      </c>
      <c r="AS13" s="36">
        <f t="shared" si="15"/>
        <v>0</v>
      </c>
      <c r="AT13" s="36">
        <f t="shared" si="28"/>
        <v>0</v>
      </c>
      <c r="AU13" s="36">
        <f t="shared" si="16"/>
        <v>0</v>
      </c>
      <c r="AV13" s="36">
        <f t="shared" si="17"/>
        <v>0</v>
      </c>
      <c r="AW13" s="36">
        <f t="shared" si="18"/>
        <v>0</v>
      </c>
      <c r="AX13" s="36">
        <f t="shared" si="19"/>
        <v>0</v>
      </c>
      <c r="AY13" s="36">
        <f t="shared" si="20"/>
        <v>0</v>
      </c>
      <c r="AZ13" s="36">
        <f t="shared" si="29"/>
        <v>0</v>
      </c>
      <c r="BA13" s="36">
        <f t="shared" si="21"/>
        <v>0</v>
      </c>
      <c r="BB13" s="36">
        <f t="shared" si="22"/>
        <v>0</v>
      </c>
      <c r="BC13" s="36">
        <f t="shared" si="30"/>
        <v>0</v>
      </c>
      <c r="BD13" s="36">
        <f t="shared" si="23"/>
        <v>0</v>
      </c>
      <c r="BE13" s="36">
        <f t="shared" si="24"/>
        <v>0</v>
      </c>
      <c r="BF13" s="36">
        <f t="shared" si="31"/>
        <v>0</v>
      </c>
      <c r="BG13" s="36">
        <f t="shared" si="25"/>
        <v>0.5</v>
      </c>
      <c r="BH13" s="36">
        <f t="shared" si="26"/>
        <v>0</v>
      </c>
      <c r="BI13" s="36">
        <f t="shared" si="27"/>
        <v>0.5</v>
      </c>
    </row>
    <row r="14" s="3" customFormat="1" ht="42" customHeight="1" spans="1:61">
      <c r="A14" s="18">
        <v>9</v>
      </c>
      <c r="B14" s="18" t="s">
        <v>33</v>
      </c>
      <c r="C14" s="18">
        <v>6</v>
      </c>
      <c r="D14" s="19">
        <v>0.5</v>
      </c>
      <c r="E14" s="20">
        <v>9</v>
      </c>
      <c r="F14" s="18"/>
      <c r="G14" s="18">
        <v>5</v>
      </c>
      <c r="H14" s="18"/>
      <c r="I14" s="18"/>
      <c r="J14" s="18"/>
      <c r="K14" s="25">
        <f t="shared" si="0"/>
        <v>14</v>
      </c>
      <c r="L14" s="26">
        <v>1</v>
      </c>
      <c r="M14" s="27">
        <v>1</v>
      </c>
      <c r="N14" s="27">
        <f t="shared" si="1"/>
        <v>0.5</v>
      </c>
      <c r="O14" s="27">
        <f t="shared" si="2"/>
        <v>0</v>
      </c>
      <c r="P14" s="27"/>
      <c r="Q14" s="27"/>
      <c r="R14" s="27">
        <f t="shared" si="3"/>
        <v>0</v>
      </c>
      <c r="S14" s="27">
        <f t="shared" si="4"/>
        <v>0</v>
      </c>
      <c r="T14" s="27">
        <v>0</v>
      </c>
      <c r="U14" s="27">
        <v>0</v>
      </c>
      <c r="V14" s="27">
        <f t="shared" si="5"/>
        <v>0</v>
      </c>
      <c r="W14" s="27">
        <f t="shared" si="6"/>
        <v>0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>
        <f t="shared" si="7"/>
        <v>1</v>
      </c>
      <c r="AK14" s="27">
        <f t="shared" si="8"/>
        <v>1</v>
      </c>
      <c r="AL14" s="27">
        <f t="shared" si="9"/>
        <v>0.5</v>
      </c>
      <c r="AM14" s="32">
        <f t="shared" si="10"/>
        <v>0</v>
      </c>
      <c r="AN14" s="33">
        <f>((C19-AL19)/AM19)</f>
        <v>0.31795464316423</v>
      </c>
      <c r="AO14" s="35">
        <f t="shared" si="11"/>
        <v>0.5</v>
      </c>
      <c r="AP14" s="36">
        <f t="shared" si="12"/>
        <v>0</v>
      </c>
      <c r="AQ14" s="36">
        <f t="shared" si="13"/>
        <v>0.5</v>
      </c>
      <c r="AR14" s="36">
        <f t="shared" si="14"/>
        <v>0</v>
      </c>
      <c r="AS14" s="36">
        <f t="shared" si="15"/>
        <v>0</v>
      </c>
      <c r="AT14" s="36">
        <f t="shared" si="28"/>
        <v>0</v>
      </c>
      <c r="AU14" s="36">
        <f t="shared" si="16"/>
        <v>0</v>
      </c>
      <c r="AV14" s="36">
        <f t="shared" si="17"/>
        <v>0</v>
      </c>
      <c r="AW14" s="36">
        <f t="shared" si="18"/>
        <v>0</v>
      </c>
      <c r="AX14" s="36">
        <f t="shared" si="19"/>
        <v>0</v>
      </c>
      <c r="AY14" s="36">
        <f t="shared" si="20"/>
        <v>0</v>
      </c>
      <c r="AZ14" s="36">
        <f t="shared" si="29"/>
        <v>0</v>
      </c>
      <c r="BA14" s="36">
        <f t="shared" si="21"/>
        <v>0</v>
      </c>
      <c r="BB14" s="36">
        <f t="shared" si="22"/>
        <v>0</v>
      </c>
      <c r="BC14" s="36">
        <f t="shared" si="30"/>
        <v>0</v>
      </c>
      <c r="BD14" s="36">
        <f t="shared" si="23"/>
        <v>0</v>
      </c>
      <c r="BE14" s="36">
        <f t="shared" si="24"/>
        <v>0</v>
      </c>
      <c r="BF14" s="36">
        <f t="shared" si="31"/>
        <v>0</v>
      </c>
      <c r="BG14" s="36">
        <f t="shared" si="25"/>
        <v>0.5</v>
      </c>
      <c r="BH14" s="36">
        <f t="shared" si="26"/>
        <v>0</v>
      </c>
      <c r="BI14" s="36">
        <f t="shared" si="27"/>
        <v>0.5</v>
      </c>
    </row>
    <row r="15" s="3" customFormat="1" ht="42" customHeight="1" spans="1:61">
      <c r="A15" s="18">
        <v>10</v>
      </c>
      <c r="B15" s="18" t="s">
        <v>34</v>
      </c>
      <c r="C15" s="18">
        <v>0.5</v>
      </c>
      <c r="D15" s="19">
        <v>0.5</v>
      </c>
      <c r="E15" s="20"/>
      <c r="F15" s="18"/>
      <c r="G15" s="18"/>
      <c r="H15" s="18"/>
      <c r="I15" s="18"/>
      <c r="J15" s="18"/>
      <c r="K15" s="25">
        <f t="shared" si="0"/>
        <v>0</v>
      </c>
      <c r="L15" s="26"/>
      <c r="M15" s="27"/>
      <c r="N15" s="27">
        <f t="shared" si="1"/>
        <v>0</v>
      </c>
      <c r="O15" s="27">
        <f t="shared" si="2"/>
        <v>0</v>
      </c>
      <c r="P15" s="27"/>
      <c r="Q15" s="27"/>
      <c r="R15" s="27">
        <f t="shared" si="3"/>
        <v>0</v>
      </c>
      <c r="S15" s="27">
        <f t="shared" si="4"/>
        <v>0</v>
      </c>
      <c r="T15" s="27"/>
      <c r="U15" s="27"/>
      <c r="V15" s="27">
        <f t="shared" si="5"/>
        <v>0</v>
      </c>
      <c r="W15" s="27">
        <f t="shared" si="6"/>
        <v>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>
        <f t="shared" si="7"/>
        <v>0</v>
      </c>
      <c r="AK15" s="27">
        <f t="shared" si="8"/>
        <v>0</v>
      </c>
      <c r="AL15" s="27">
        <f t="shared" si="9"/>
        <v>0</v>
      </c>
      <c r="AM15" s="32">
        <f t="shared" si="10"/>
        <v>0</v>
      </c>
      <c r="AN15" s="33">
        <f>((C19-AL19)/AM19)</f>
        <v>0.31795464316423</v>
      </c>
      <c r="AO15" s="35">
        <f t="shared" si="11"/>
        <v>0</v>
      </c>
      <c r="AP15" s="36">
        <f t="shared" si="12"/>
        <v>0</v>
      </c>
      <c r="AQ15" s="36">
        <f t="shared" si="13"/>
        <v>0</v>
      </c>
      <c r="AR15" s="36">
        <f t="shared" si="14"/>
        <v>0</v>
      </c>
      <c r="AS15" s="36">
        <f t="shared" si="15"/>
        <v>0</v>
      </c>
      <c r="AT15" s="36">
        <f t="shared" si="28"/>
        <v>0</v>
      </c>
      <c r="AU15" s="36">
        <f t="shared" si="16"/>
        <v>0</v>
      </c>
      <c r="AV15" s="36">
        <f t="shared" si="17"/>
        <v>0</v>
      </c>
      <c r="AW15" s="36">
        <f t="shared" si="18"/>
        <v>0</v>
      </c>
      <c r="AX15" s="36">
        <f t="shared" si="19"/>
        <v>0</v>
      </c>
      <c r="AY15" s="36">
        <f t="shared" si="20"/>
        <v>0</v>
      </c>
      <c r="AZ15" s="36">
        <f t="shared" si="29"/>
        <v>0</v>
      </c>
      <c r="BA15" s="36">
        <f t="shared" si="21"/>
        <v>0</v>
      </c>
      <c r="BB15" s="36">
        <f t="shared" si="22"/>
        <v>0</v>
      </c>
      <c r="BC15" s="36">
        <f t="shared" si="30"/>
        <v>0</v>
      </c>
      <c r="BD15" s="36">
        <f t="shared" si="23"/>
        <v>0</v>
      </c>
      <c r="BE15" s="36">
        <f t="shared" si="24"/>
        <v>0</v>
      </c>
      <c r="BF15" s="36">
        <f t="shared" si="31"/>
        <v>0</v>
      </c>
      <c r="BG15" s="36">
        <f t="shared" si="25"/>
        <v>0</v>
      </c>
      <c r="BH15" s="36">
        <f t="shared" si="26"/>
        <v>0</v>
      </c>
      <c r="BI15" s="36">
        <f t="shared" si="27"/>
        <v>0</v>
      </c>
    </row>
    <row r="16" s="3" customFormat="1" ht="42" customHeight="1" spans="1:16384">
      <c r="A16" s="18">
        <v>11</v>
      </c>
      <c r="B16" s="18" t="s">
        <v>35</v>
      </c>
      <c r="C16" s="18">
        <v>30</v>
      </c>
      <c r="D16" s="19">
        <v>2</v>
      </c>
      <c r="E16" s="20"/>
      <c r="F16" s="18"/>
      <c r="G16" s="18"/>
      <c r="H16" s="18">
        <v>35</v>
      </c>
      <c r="I16" s="18"/>
      <c r="J16" s="18"/>
      <c r="K16" s="25">
        <f t="shared" si="0"/>
        <v>35</v>
      </c>
      <c r="L16" s="26"/>
      <c r="M16" s="27"/>
      <c r="N16" s="27">
        <f t="shared" si="1"/>
        <v>0</v>
      </c>
      <c r="O16" s="27">
        <f t="shared" si="2"/>
        <v>0</v>
      </c>
      <c r="P16" s="27"/>
      <c r="Q16" s="27"/>
      <c r="R16" s="27">
        <f t="shared" si="3"/>
        <v>0</v>
      </c>
      <c r="S16" s="27">
        <f t="shared" si="4"/>
        <v>0</v>
      </c>
      <c r="T16" s="27"/>
      <c r="U16" s="27"/>
      <c r="V16" s="27">
        <f t="shared" si="5"/>
        <v>0</v>
      </c>
      <c r="W16" s="27">
        <f t="shared" si="6"/>
        <v>0</v>
      </c>
      <c r="X16" s="27">
        <v>25</v>
      </c>
      <c r="Y16" s="27">
        <v>31</v>
      </c>
      <c r="Z16" s="27">
        <v>30</v>
      </c>
      <c r="AA16" s="27">
        <f>X16*D16-30</f>
        <v>20</v>
      </c>
      <c r="AB16" s="27"/>
      <c r="AC16" s="27"/>
      <c r="AD16" s="27"/>
      <c r="AE16" s="27"/>
      <c r="AF16" s="27"/>
      <c r="AG16" s="27"/>
      <c r="AH16" s="27"/>
      <c r="AI16" s="27"/>
      <c r="AJ16" s="27">
        <f t="shared" si="7"/>
        <v>25</v>
      </c>
      <c r="AK16" s="27">
        <f t="shared" si="8"/>
        <v>31</v>
      </c>
      <c r="AL16" s="27">
        <f t="shared" si="9"/>
        <v>30</v>
      </c>
      <c r="AM16" s="32">
        <f t="shared" si="10"/>
        <v>20</v>
      </c>
      <c r="AN16" s="33">
        <f>((C19-AL19)/AM19)</f>
        <v>0.31795464316423</v>
      </c>
      <c r="AO16" s="35">
        <f t="shared" si="11"/>
        <v>0</v>
      </c>
      <c r="AP16" s="36">
        <f t="shared" si="12"/>
        <v>0</v>
      </c>
      <c r="AQ16" s="36">
        <f t="shared" si="13"/>
        <v>0</v>
      </c>
      <c r="AR16" s="36">
        <f t="shared" si="14"/>
        <v>0</v>
      </c>
      <c r="AS16" s="36">
        <f t="shared" si="15"/>
        <v>0</v>
      </c>
      <c r="AT16" s="36">
        <f t="shared" si="28"/>
        <v>0</v>
      </c>
      <c r="AU16" s="36">
        <f t="shared" si="16"/>
        <v>0</v>
      </c>
      <c r="AV16" s="36">
        <f t="shared" si="17"/>
        <v>0</v>
      </c>
      <c r="AW16" s="36">
        <f t="shared" si="18"/>
        <v>0</v>
      </c>
      <c r="AX16" s="36">
        <f t="shared" si="19"/>
        <v>30</v>
      </c>
      <c r="AY16" s="36">
        <f t="shared" si="20"/>
        <v>6.35909286328461</v>
      </c>
      <c r="AZ16" s="36">
        <f t="shared" si="29"/>
        <v>36.3590928632846</v>
      </c>
      <c r="BA16" s="36">
        <f t="shared" si="21"/>
        <v>0</v>
      </c>
      <c r="BB16" s="36">
        <f t="shared" si="22"/>
        <v>0</v>
      </c>
      <c r="BC16" s="36">
        <f t="shared" si="30"/>
        <v>0</v>
      </c>
      <c r="BD16" s="36">
        <f t="shared" si="23"/>
        <v>0</v>
      </c>
      <c r="BE16" s="36">
        <f t="shared" si="24"/>
        <v>0</v>
      </c>
      <c r="BF16" s="36">
        <f t="shared" si="31"/>
        <v>0</v>
      </c>
      <c r="BG16" s="36">
        <f t="shared" si="25"/>
        <v>30</v>
      </c>
      <c r="BH16" s="36">
        <f t="shared" si="26"/>
        <v>6.35909286328461</v>
      </c>
      <c r="BI16" s="36">
        <f t="shared" si="27"/>
        <v>36.3590928632846</v>
      </c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  <c r="XFC16" s="8"/>
      <c r="XFD16" s="8"/>
    </row>
    <row r="17" s="3" customFormat="1" ht="42" customHeight="1" spans="1:61">
      <c r="A17" s="18">
        <v>12</v>
      </c>
      <c r="B17" s="18" t="s">
        <v>36</v>
      </c>
      <c r="C17" s="18">
        <v>6</v>
      </c>
      <c r="D17" s="19">
        <v>3</v>
      </c>
      <c r="E17" s="20">
        <v>2</v>
      </c>
      <c r="F17" s="18">
        <v>8</v>
      </c>
      <c r="G17" s="18">
        <v>3</v>
      </c>
      <c r="H17" s="18"/>
      <c r="I17" s="18"/>
      <c r="J17" s="18"/>
      <c r="K17" s="25">
        <f t="shared" si="0"/>
        <v>13</v>
      </c>
      <c r="L17" s="26">
        <v>2</v>
      </c>
      <c r="M17" s="27">
        <v>1</v>
      </c>
      <c r="N17" s="27">
        <f t="shared" si="1"/>
        <v>3</v>
      </c>
      <c r="O17" s="27">
        <f t="shared" si="2"/>
        <v>3</v>
      </c>
      <c r="P17" s="27">
        <v>8</v>
      </c>
      <c r="Q17" s="27">
        <v>1</v>
      </c>
      <c r="R17" s="27">
        <f t="shared" si="3"/>
        <v>3</v>
      </c>
      <c r="S17" s="27">
        <f t="shared" si="4"/>
        <v>21</v>
      </c>
      <c r="T17" s="27">
        <v>3</v>
      </c>
      <c r="U17" s="27">
        <v>0</v>
      </c>
      <c r="V17" s="27">
        <f t="shared" si="5"/>
        <v>0</v>
      </c>
      <c r="W17" s="27">
        <f t="shared" si="6"/>
        <v>9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>
        <f t="shared" si="7"/>
        <v>13</v>
      </c>
      <c r="AK17" s="27">
        <f t="shared" si="8"/>
        <v>2</v>
      </c>
      <c r="AL17" s="27">
        <f t="shared" si="9"/>
        <v>6</v>
      </c>
      <c r="AM17" s="32">
        <f t="shared" si="10"/>
        <v>33</v>
      </c>
      <c r="AN17" s="33">
        <f>((C19-AL19)/AM19)</f>
        <v>0.31795464316423</v>
      </c>
      <c r="AO17" s="35">
        <f t="shared" si="11"/>
        <v>3</v>
      </c>
      <c r="AP17" s="36">
        <f t="shared" si="12"/>
        <v>0.953863929492691</v>
      </c>
      <c r="AQ17" s="36">
        <f t="shared" si="13"/>
        <v>3.95386392949269</v>
      </c>
      <c r="AR17" s="36">
        <f t="shared" si="14"/>
        <v>3</v>
      </c>
      <c r="AS17" s="36">
        <f t="shared" si="15"/>
        <v>6.67704750644884</v>
      </c>
      <c r="AT17" s="36">
        <f t="shared" si="28"/>
        <v>9.67704750644884</v>
      </c>
      <c r="AU17" s="36">
        <f t="shared" si="16"/>
        <v>0</v>
      </c>
      <c r="AV17" s="36">
        <f t="shared" si="17"/>
        <v>2.86159178847807</v>
      </c>
      <c r="AW17" s="36">
        <f t="shared" si="18"/>
        <v>2.86159178847807</v>
      </c>
      <c r="AX17" s="36">
        <f t="shared" si="19"/>
        <v>0</v>
      </c>
      <c r="AY17" s="36">
        <f t="shared" si="20"/>
        <v>0</v>
      </c>
      <c r="AZ17" s="36">
        <f t="shared" si="29"/>
        <v>0</v>
      </c>
      <c r="BA17" s="36">
        <f t="shared" si="21"/>
        <v>0</v>
      </c>
      <c r="BB17" s="36">
        <f t="shared" si="22"/>
        <v>0</v>
      </c>
      <c r="BC17" s="36">
        <f t="shared" si="30"/>
        <v>0</v>
      </c>
      <c r="BD17" s="36">
        <f t="shared" si="23"/>
        <v>0</v>
      </c>
      <c r="BE17" s="36">
        <f t="shared" si="24"/>
        <v>0</v>
      </c>
      <c r="BF17" s="36">
        <f t="shared" si="31"/>
        <v>0</v>
      </c>
      <c r="BG17" s="36">
        <f t="shared" si="25"/>
        <v>6</v>
      </c>
      <c r="BH17" s="36">
        <f t="shared" si="26"/>
        <v>10.4925032244196</v>
      </c>
      <c r="BI17" s="36">
        <f t="shared" si="27"/>
        <v>16.4925032244196</v>
      </c>
    </row>
    <row r="18" s="3" customFormat="1" ht="42" customHeight="1" spans="1:61">
      <c r="A18" s="18">
        <v>13</v>
      </c>
      <c r="B18" s="18" t="s">
        <v>37</v>
      </c>
      <c r="C18" s="18">
        <v>9</v>
      </c>
      <c r="D18" s="19">
        <v>0.5</v>
      </c>
      <c r="E18" s="20">
        <v>8</v>
      </c>
      <c r="F18" s="18"/>
      <c r="G18" s="18">
        <v>9</v>
      </c>
      <c r="H18" s="18">
        <v>20</v>
      </c>
      <c r="I18" s="18"/>
      <c r="J18" s="18"/>
      <c r="K18" s="25">
        <f t="shared" si="0"/>
        <v>37</v>
      </c>
      <c r="L18" s="26">
        <v>8</v>
      </c>
      <c r="M18" s="27">
        <v>0</v>
      </c>
      <c r="N18" s="27">
        <f t="shared" si="1"/>
        <v>0</v>
      </c>
      <c r="O18" s="27">
        <f t="shared" si="2"/>
        <v>4</v>
      </c>
      <c r="P18" s="27"/>
      <c r="Q18" s="27"/>
      <c r="R18" s="27">
        <f t="shared" si="3"/>
        <v>0</v>
      </c>
      <c r="S18" s="27">
        <f t="shared" si="4"/>
        <v>0</v>
      </c>
      <c r="T18" s="27">
        <v>9</v>
      </c>
      <c r="U18" s="27">
        <v>1</v>
      </c>
      <c r="V18" s="27">
        <f t="shared" si="5"/>
        <v>0.5</v>
      </c>
      <c r="W18" s="27">
        <f t="shared" si="6"/>
        <v>4</v>
      </c>
      <c r="X18" s="27">
        <v>20</v>
      </c>
      <c r="Y18" s="27">
        <v>16</v>
      </c>
      <c r="Z18" s="27">
        <f>Y18*D18</f>
        <v>8</v>
      </c>
      <c r="AA18" s="27">
        <f>(X18-Y18)*D18</f>
        <v>2</v>
      </c>
      <c r="AB18" s="27"/>
      <c r="AC18" s="27"/>
      <c r="AD18" s="27"/>
      <c r="AE18" s="27"/>
      <c r="AF18" s="27"/>
      <c r="AG18" s="27"/>
      <c r="AH18" s="27"/>
      <c r="AI18" s="27"/>
      <c r="AJ18" s="27">
        <f t="shared" si="7"/>
        <v>37</v>
      </c>
      <c r="AK18" s="27">
        <f t="shared" si="8"/>
        <v>17</v>
      </c>
      <c r="AL18" s="27">
        <f t="shared" si="9"/>
        <v>8.5</v>
      </c>
      <c r="AM18" s="32">
        <f t="shared" si="10"/>
        <v>10</v>
      </c>
      <c r="AN18" s="33">
        <f>((C19-AL19)/AM19)</f>
        <v>0.31795464316423</v>
      </c>
      <c r="AO18" s="35">
        <f t="shared" si="11"/>
        <v>0</v>
      </c>
      <c r="AP18" s="36">
        <f t="shared" si="12"/>
        <v>1.27181857265692</v>
      </c>
      <c r="AQ18" s="36">
        <f t="shared" si="13"/>
        <v>1.27181857265692</v>
      </c>
      <c r="AR18" s="36">
        <f t="shared" si="14"/>
        <v>0</v>
      </c>
      <c r="AS18" s="36">
        <f t="shared" si="15"/>
        <v>0</v>
      </c>
      <c r="AT18" s="36">
        <f t="shared" si="28"/>
        <v>0</v>
      </c>
      <c r="AU18" s="36">
        <f t="shared" si="16"/>
        <v>0.5</v>
      </c>
      <c r="AV18" s="36">
        <f t="shared" si="17"/>
        <v>1.27181857265692</v>
      </c>
      <c r="AW18" s="36">
        <f t="shared" si="18"/>
        <v>1.77181857265692</v>
      </c>
      <c r="AX18" s="36">
        <f t="shared" si="19"/>
        <v>8</v>
      </c>
      <c r="AY18" s="36">
        <f t="shared" si="20"/>
        <v>0.635909286328461</v>
      </c>
      <c r="AZ18" s="36">
        <f t="shared" si="29"/>
        <v>8.63590928632846</v>
      </c>
      <c r="BA18" s="36">
        <f t="shared" si="21"/>
        <v>0</v>
      </c>
      <c r="BB18" s="36">
        <f t="shared" si="22"/>
        <v>0</v>
      </c>
      <c r="BC18" s="36">
        <f t="shared" si="30"/>
        <v>0</v>
      </c>
      <c r="BD18" s="36">
        <f t="shared" si="23"/>
        <v>0</v>
      </c>
      <c r="BE18" s="36">
        <f t="shared" si="24"/>
        <v>0</v>
      </c>
      <c r="BF18" s="36">
        <f t="shared" si="31"/>
        <v>0</v>
      </c>
      <c r="BG18" s="36">
        <f t="shared" si="25"/>
        <v>8.5</v>
      </c>
      <c r="BH18" s="36">
        <f t="shared" si="26"/>
        <v>3.1795464316423</v>
      </c>
      <c r="BI18" s="36">
        <f t="shared" si="27"/>
        <v>11.6795464316423</v>
      </c>
    </row>
    <row r="19" s="2" customFormat="1" ht="32" customHeight="1" spans="1:61">
      <c r="A19" s="18">
        <v>14</v>
      </c>
      <c r="B19" s="12" t="s">
        <v>38</v>
      </c>
      <c r="C19" s="21">
        <f>SUM(C6:C18)</f>
        <v>213.03</v>
      </c>
      <c r="D19" s="22"/>
      <c r="E19" s="23"/>
      <c r="F19" s="21"/>
      <c r="G19" s="21"/>
      <c r="H19" s="21"/>
      <c r="I19" s="21"/>
      <c r="J19" s="21"/>
      <c r="K19" s="28"/>
      <c r="L19" s="23"/>
      <c r="M19" s="21"/>
      <c r="N19" s="21">
        <f>SUM(N6:N18)</f>
        <v>92.6</v>
      </c>
      <c r="O19" s="21">
        <f>SUM(O6:O18)</f>
        <v>99.64</v>
      </c>
      <c r="P19" s="21"/>
      <c r="Q19" s="21"/>
      <c r="R19" s="21">
        <f>SUM(R6:R18)</f>
        <v>4.872</v>
      </c>
      <c r="S19" s="21">
        <f>SUM(S6:S18)</f>
        <v>71.928</v>
      </c>
      <c r="T19" s="21"/>
      <c r="U19" s="21"/>
      <c r="V19" s="21">
        <f>SUM(V6:V18)</f>
        <v>1.7</v>
      </c>
      <c r="W19" s="21">
        <f>SUM(W6:W18)</f>
        <v>26.14</v>
      </c>
      <c r="X19" s="21"/>
      <c r="Y19" s="21"/>
      <c r="Z19" s="21">
        <f>SUM(Z6:Z18)</f>
        <v>38</v>
      </c>
      <c r="AA19" s="21">
        <f>SUM(AA6:AA18)</f>
        <v>22</v>
      </c>
      <c r="AB19" s="21"/>
      <c r="AC19" s="21"/>
      <c r="AD19" s="21">
        <f>SUM(AD6:AD18)</f>
        <v>0</v>
      </c>
      <c r="AE19" s="21">
        <f>SUM(AE6:AE18)</f>
        <v>2.28</v>
      </c>
      <c r="AF19" s="21"/>
      <c r="AG19" s="21"/>
      <c r="AH19" s="27">
        <f>SUM(AH6:AH18)</f>
        <v>4.86</v>
      </c>
      <c r="AI19" s="27">
        <f>SUM(AI6:AI18)</f>
        <v>1.308</v>
      </c>
      <c r="AJ19" s="21"/>
      <c r="AK19" s="21"/>
      <c r="AL19" s="21">
        <f>SUM(AL6:AL18)</f>
        <v>142.032</v>
      </c>
      <c r="AM19" s="34">
        <f>SUM(AM6:AM18)</f>
        <v>223.296</v>
      </c>
      <c r="AN19" s="33"/>
      <c r="AO19" s="37">
        <f>SUM(AO6:AO18)</f>
        <v>92.6</v>
      </c>
      <c r="AP19" s="38">
        <f>SUM(AP6:AP18)</f>
        <v>31.6810006448839</v>
      </c>
      <c r="AQ19" s="38">
        <f t="shared" si="13"/>
        <v>124.281000644884</v>
      </c>
      <c r="AR19" s="38">
        <f>SUM(AR6:AR18)</f>
        <v>4.872</v>
      </c>
      <c r="AS19" s="38">
        <f>SUM(AS6:AS18)</f>
        <v>22.8698415735168</v>
      </c>
      <c r="AT19" s="38">
        <f t="shared" si="28"/>
        <v>27.7418415735168</v>
      </c>
      <c r="AU19" s="38">
        <f>SUM(AU6:AU18)</f>
        <v>1.7</v>
      </c>
      <c r="AV19" s="38">
        <f>SUM(AV6:AV18)</f>
        <v>8.31133437231298</v>
      </c>
      <c r="AW19" s="38">
        <f t="shared" si="18"/>
        <v>10.011334372313</v>
      </c>
      <c r="AX19" s="38">
        <f>SUM(AX6:AX18)</f>
        <v>38</v>
      </c>
      <c r="AY19" s="38">
        <f>SUM(AY6:AY18)</f>
        <v>6.99500214961307</v>
      </c>
      <c r="AZ19" s="38">
        <f t="shared" si="29"/>
        <v>44.9950021496131</v>
      </c>
      <c r="BA19" s="40">
        <f t="shared" si="21"/>
        <v>0</v>
      </c>
      <c r="BB19" s="40">
        <f>SUM(BB6:BB18)</f>
        <v>0.724936586414445</v>
      </c>
      <c r="BC19" s="38">
        <f t="shared" si="30"/>
        <v>0.724936586414445</v>
      </c>
      <c r="BD19" s="40">
        <f t="shared" si="23"/>
        <v>4.86</v>
      </c>
      <c r="BE19" s="40">
        <f>SUM(BE6:BE18)</f>
        <v>0.415884673258813</v>
      </c>
      <c r="BF19" s="38">
        <f t="shared" si="31"/>
        <v>5.27588467325881</v>
      </c>
      <c r="BG19" s="40">
        <f t="shared" si="25"/>
        <v>142.032</v>
      </c>
      <c r="BH19" s="40">
        <f t="shared" si="26"/>
        <v>70.998</v>
      </c>
      <c r="BI19" s="40">
        <f t="shared" si="27"/>
        <v>213.03</v>
      </c>
    </row>
    <row r="20" ht="52" customHeight="1" spans="1:44">
      <c r="A20" s="24" t="s">
        <v>39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</sheetData>
  <mergeCells count="24">
    <mergeCell ref="A1:BI1"/>
    <mergeCell ref="BD2:BI2"/>
    <mergeCell ref="E3:K3"/>
    <mergeCell ref="L3:AM3"/>
    <mergeCell ref="AO3:BI3"/>
    <mergeCell ref="L4:O4"/>
    <mergeCell ref="P4:S4"/>
    <mergeCell ref="T4:W4"/>
    <mergeCell ref="X4:AA4"/>
    <mergeCell ref="AB4:AE4"/>
    <mergeCell ref="AF4:AI4"/>
    <mergeCell ref="AJ4:AM4"/>
    <mergeCell ref="AO4:AQ4"/>
    <mergeCell ref="AR4:AT4"/>
    <mergeCell ref="AU4:AW4"/>
    <mergeCell ref="AX4:AZ4"/>
    <mergeCell ref="BA4:BC4"/>
    <mergeCell ref="BD4:BF4"/>
    <mergeCell ref="BG4:BI4"/>
    <mergeCell ref="A20:AR20"/>
    <mergeCell ref="A3:A5"/>
    <mergeCell ref="B3:B5"/>
    <mergeCell ref="C3:C5"/>
    <mergeCell ref="D3:D5"/>
  </mergeCells>
  <printOptions horizontalCentered="1"/>
  <pageMargins left="0.0777777777777778" right="0.0777777777777778" top="0.747916666666667" bottom="0.354166666666667" header="0.313888888888889" footer="0.313888888888889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邓明芬</dc:creator>
  <cp:lastModifiedBy>Administrator</cp:lastModifiedBy>
  <dcterms:created xsi:type="dcterms:W3CDTF">2017-12-25T09:57:00Z</dcterms:created>
  <cp:lastPrinted>2018-11-23T01:22:00Z</cp:lastPrinted>
  <dcterms:modified xsi:type="dcterms:W3CDTF">2018-12-16T06:18:21Z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